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esktop\ЮЖНЫЙ 2020\"/>
    </mc:Choice>
  </mc:AlternateContent>
  <xr:revisionPtr revIDLastSave="0" documentId="13_ncr:1_{5B5BEB83-7B4B-4383-B491-E5640BCD8E97}" xr6:coauthVersionLast="47" xr6:coauthVersionMax="47" xr10:uidLastSave="{00000000-0000-0000-0000-000000000000}"/>
  <bookViews>
    <workbookView xWindow="3862" yWindow="628" windowWidth="15709" windowHeight="10539" firstSheet="1" activeTab="1" xr2:uid="{00000000-000D-0000-FFFF-FFFF00000000}"/>
  </bookViews>
  <sheets>
    <sheet name="Data" sheetId="1" state="hidden" r:id="rId1"/>
    <sheet name="PD-4" sheetId="2" r:id="rId2"/>
    <sheet name="Настройка" sheetId="7" r:id="rId3"/>
  </sheets>
  <definedNames>
    <definedName name="_xlnm._FilterDatabase" localSheetId="0" hidden="1">Data!$A$3:$A$3</definedName>
    <definedName name="QRLEFT">Настройка!$B$15</definedName>
    <definedName name="QRTOP">Настройка!$B$16</definedName>
    <definedName name="АДР_ПЛАТ">'PD-4'!$U$15</definedName>
    <definedName name="АДР_ПЛАТ2">'PD-4'!$U$37</definedName>
    <definedName name="БАНК">'PD-4'!$O$8</definedName>
    <definedName name="БАНК2">'PD-4'!$O$30</definedName>
    <definedName name="БИК">Настройка!$B$3</definedName>
    <definedName name="_xlnm.Extract" localSheetId="0">Data!$P$1</definedName>
    <definedName name="_xlnm.Extract" localSheetId="1">'PD-4'!$P$1</definedName>
    <definedName name="ИНН">Настройка!$B$1</definedName>
    <definedName name="ИННПЛАТ">Настройка!$B$11</definedName>
    <definedName name="КПП">Настройка!$B$2</definedName>
    <definedName name="КС">Настройка!$B$5</definedName>
    <definedName name="НАЗНАЧЕНИЕ">'PD-4'!$N$12</definedName>
    <definedName name="НАЗНАЧЕНИЕ_ПЛ_QR">Настройка!$B$10</definedName>
    <definedName name="НАЗНАЧЕНИЕ2">'PD-4'!$N$34</definedName>
    <definedName name="ОКТМО_QR">Настройка!$B$12</definedName>
    <definedName name="ПЛАТЕЛЬЩИК">'PD-4'!$U$14</definedName>
    <definedName name="ПЛАТЕЛЬЩИК_QR">Настройка!$B$13</definedName>
    <definedName name="ПЛАТЕЛЬЩИК2">'PD-4'!$U$36</definedName>
    <definedName name="ПОЛУЧАТЕЛЬ">'PD-4'!$N$4</definedName>
    <definedName name="ПОЛУЧАТЕЛЬ_QR">Настройка!$B$9</definedName>
    <definedName name="ПОЛУЧАТЕЛЬ_QRПОЛУЧАТЕЛЬ_QR">Настройка!#REF!</definedName>
    <definedName name="ПОЛУЧАТЕЛЬ2">'PD-4'!$N$26</definedName>
    <definedName name="РС">Настройка!$B$4</definedName>
    <definedName name="СООБЩОШИБКА">Настройка!$A$20</definedName>
    <definedName name="СУМ_КОП">'PD-4'!$Y$17</definedName>
    <definedName name="СУМ_КОП2">'PD-4'!$Y$39</definedName>
    <definedName name="СУМ_РУБ">'PD-4'!$S$17</definedName>
    <definedName name="СУМ_РУБ2">'PD-4'!$S$39</definedName>
    <definedName name="СУММА">Настройка!$B$6</definedName>
    <definedName name="СУММА_QR">Настройка!$B$8</definedName>
    <definedName name="СУММА_ПРОП">Настройка!$B$7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9" i="2" l="1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R57" i="2"/>
  <c r="AQ57" i="2"/>
  <c r="AP57" i="2"/>
  <c r="AO57" i="2"/>
  <c r="AN57" i="2"/>
  <c r="AM57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U54" i="2"/>
  <c r="S54" i="2"/>
  <c r="R54" i="2"/>
  <c r="Q54" i="2"/>
  <c r="P54" i="2"/>
  <c r="O54" i="2"/>
  <c r="N54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R33" i="2"/>
  <c r="AQ33" i="2"/>
  <c r="AP33" i="2"/>
  <c r="AO33" i="2"/>
  <c r="AN33" i="2"/>
  <c r="AM33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U30" i="2"/>
  <c r="S30" i="2"/>
  <c r="R30" i="2"/>
  <c r="Q30" i="2"/>
  <c r="P30" i="2"/>
  <c r="O30" i="2"/>
  <c r="N30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R9" i="2"/>
  <c r="AQ9" i="2"/>
  <c r="AP9" i="2"/>
  <c r="AO9" i="2"/>
  <c r="AN9" i="2"/>
  <c r="AM9" i="2"/>
  <c r="U6" i="2"/>
  <c r="S6" i="2"/>
  <c r="R6" i="2"/>
  <c r="Q6" i="2"/>
  <c r="P6" i="2"/>
  <c r="O6" i="2"/>
  <c r="N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Андрей</author>
  </authors>
  <commentList>
    <comment ref="B1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Рекомендовано </t>
        </r>
        <r>
          <rPr>
            <b/>
            <sz val="9"/>
            <color indexed="81"/>
            <rFont val="Tahoma"/>
            <family val="2"/>
            <charset val="204"/>
          </rPr>
          <t xml:space="preserve">8
</t>
        </r>
      </text>
    </comment>
    <comment ref="B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Рекомендовано </t>
        </r>
        <r>
          <rPr>
            <b/>
            <sz val="9"/>
            <color indexed="81"/>
            <rFont val="Tahoma"/>
            <family val="2"/>
            <charset val="204"/>
          </rPr>
          <t>270</t>
        </r>
      </text>
    </comment>
  </commentList>
</comments>
</file>

<file path=xl/sharedStrings.xml><?xml version="1.0" encoding="utf-8"?>
<sst xmlns="http://schemas.openxmlformats.org/spreadsheetml/2006/main" count="145" uniqueCount="77">
  <si>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</si>
  <si>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</si>
  <si>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</si>
  <si>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</si>
  <si>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БИК</t>
  </si>
  <si>
    <t>ОКАТО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</si>
  <si>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</si>
  <si>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</si>
  <si>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</si>
  <si>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</si>
  <si>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Адрес плательщика</t>
  </si>
  <si>
    <t>Сумма платежа</t>
  </si>
  <si>
    <t>Сумма платы за услуги</t>
  </si>
  <si>
    <t>Итого</t>
  </si>
  <si>
    <t>Дата платежа</t>
  </si>
  <si>
    <t>УФК по Ярославской обл. (Ростов ГОВД)</t>
  </si>
  <si>
    <t>ТСЖ "ВИТЯЗЬ"</t>
  </si>
  <si>
    <t>7609005632</t>
  </si>
  <si>
    <t>40101810700000010010</t>
  </si>
  <si>
    <t>ГРКЦ ГУ банка России по Ярославской обл. г. Ярославль</t>
  </si>
  <si>
    <t>047888001</t>
  </si>
  <si>
    <t>78410000000</t>
  </si>
  <si>
    <t>18811630000010000140</t>
  </si>
  <si>
    <t>Штраф ГАИ</t>
  </si>
  <si>
    <t>Иванов И.И.</t>
  </si>
  <si>
    <t>Москва, 123456, ул. Перовская, д.2, кв.1</t>
  </si>
  <si>
    <t>13/11/2006</t>
  </si>
  <si>
    <t>Извещение</t>
  </si>
  <si>
    <t>Форма № ПД-4</t>
  </si>
  <si>
    <t>(наименование получателя платежа)</t>
  </si>
  <si>
    <t>(ИНН получателя платежа)</t>
  </si>
  <si>
    <t>(номер счета получателя платежа)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</si>
  <si>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</si>
  <si>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</si>
  <si>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</si>
  <si>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</si>
  <si>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</si>
  <si>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«</t>
  </si>
  <si>
    <t>»</t>
  </si>
  <si>
    <t>С условиями приема указанной в платежном документе суммы, в т.ч. с суммой взимаемой платы за услуги</t>
  </si>
  <si>
    <t>Кассир</t>
  </si>
  <si>
    <t>банка ознакомлен и согласен.</t>
  </si>
  <si>
    <t>Подпись плательщика</t>
  </si>
  <si>
    <t>ИНН</t>
  </si>
  <si>
    <t>КПП</t>
  </si>
  <si>
    <t>РС</t>
  </si>
  <si>
    <t>КС</t>
  </si>
  <si>
    <t>СУММА</t>
  </si>
  <si>
    <t>СУММА_ПРОП</t>
  </si>
  <si>
    <t>СУММА в копейках</t>
  </si>
  <si>
    <t>ПОЛУЧАТЕЛЬ</t>
  </si>
  <si>
    <t>НАЗНАЧЕНИЕ_ПЛ_QR</t>
  </si>
  <si>
    <t>ИНН плательщика</t>
  </si>
  <si>
    <t>ОКТМО</t>
  </si>
  <si>
    <t>ПЛАТЕЛЬЩИК дубль</t>
  </si>
  <si>
    <t>Отступ слева для QR кода</t>
  </si>
  <si>
    <t>Отступ сверху для QR кода</t>
  </si>
  <si>
    <t>СТ сад 21 "Южный"</t>
  </si>
  <si>
    <t>6617002802</t>
  </si>
  <si>
    <t>046577001</t>
  </si>
  <si>
    <t>Уральский банк ПАО Сбербанк г. Екатеринбург</t>
  </si>
  <si>
    <t>40703810016520035192</t>
  </si>
  <si>
    <t>30101810500000000674</t>
  </si>
  <si>
    <t xml:space="preserve">Членский взнос 2019 (Уч.10). . </t>
  </si>
  <si>
    <t/>
  </si>
  <si>
    <t xml:space="preserve">Сумма платежа должна быть больше нуля. Наименование плательщика не может быть пустым. </t>
  </si>
  <si>
    <t>Обязательно указать номер участка и  ФИО</t>
  </si>
  <si>
    <t>Садоводческое товарищество сад 21 "Южный"</t>
  </si>
  <si>
    <t>уч. №</t>
  </si>
  <si>
    <t xml:space="preserve">Плата за эл.энергию - </t>
  </si>
  <si>
    <t>Итого________</t>
  </si>
  <si>
    <t>2022 г.</t>
  </si>
  <si>
    <t xml:space="preserve">Взносы, плата и эл.энергия  </t>
  </si>
  <si>
    <t xml:space="preserve">Членские взносы </t>
  </si>
  <si>
    <t>Целевые взносы на ЛЭП</t>
  </si>
  <si>
    <t xml:space="preserve">Пени    - </t>
  </si>
  <si>
    <t xml:space="preserve">Целевые взносы за уборку свалки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</si>
</sst>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р.&quot;#\ ##0.00_);[Red]\(&quot;р.&quot;#,##0.00\)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8" fillId="2" borderId="0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0" fillId="0" borderId="0" xfId="0" applyFill="1" applyAlignment="1">
      <alignment wrapText="1"/>
    </xf>
    <xf numFmtId="0" fontId="0" fillId="0" borderId="0" xfId="0" applyFill="1" applyAlignment="1"/>
    <xf numFmtId="164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/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/>
    <xf numFmtId="49" fontId="0" fillId="0" borderId="0" xfId="0" applyNumberFormat="1" applyFill="1"/>
    <xf numFmtId="0" fontId="7" fillId="2" borderId="0" xfId="0" applyFont="1" applyFill="1" applyBorder="1" applyAlignment="1">
      <alignment horizontal="centerContinuous" vertical="top"/>
    </xf>
    <xf numFmtId="0" fontId="0" fillId="3" borderId="0" xfId="0" applyFill="1"/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0" fillId="2" borderId="0" xfId="0" applyFill="1" applyBorder="1" applyAlignment="1"/>
    <xf numFmtId="0" fontId="3" fillId="2" borderId="0" xfId="0" applyFont="1" applyFill="1" applyBorder="1" applyAlignment="1">
      <alignment vertical="top"/>
    </xf>
    <xf numFmtId="0" fontId="7" fillId="2" borderId="13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7" fillId="2" borderId="0" xfId="0" applyFont="1" applyFill="1" applyBorder="1" applyAlignment="1">
      <alignment horizontal="center" wrapText="1"/>
    </xf>
    <xf numFmtId="0" fontId="7" fillId="2" borderId="13" xfId="0" applyFont="1" applyFill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2" fillId="2" borderId="8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" wrapText="1"/>
    </xf>
    <xf numFmtId="1" fontId="7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1"/>
    <xf numFmtId="0" fontId="9" fillId="0" borderId="0" xfId="1" applyFont="1"/>
    <xf numFmtId="0" fontId="1" fillId="4" borderId="0" xfId="1" applyFont="1" applyFill="1"/>
    <xf numFmtId="0" fontId="1" fillId="4" borderId="0" xfId="1" applyFill="1"/>
    <xf numFmtId="0" fontId="0" fillId="4" borderId="0" xfId="0" applyFill="1"/>
    <xf numFmtId="1" fontId="1" fillId="4" borderId="0" xfId="1" applyNumberFormat="1" applyFill="1"/>
    <xf numFmtId="0" fontId="1" fillId="5" borderId="0" xfId="1" applyFont="1" applyFill="1"/>
    <xf numFmtId="0" fontId="1" fillId="5" borderId="0" xfId="1" applyFill="1"/>
    <xf numFmtId="0" fontId="0" fillId="3" borderId="0" xfId="0" quotePrefix="1" applyFill="1"/>
    <xf numFmtId="0" fontId="1" fillId="4" borderId="0" xfId="1" quotePrefix="1" applyFill="1"/>
    <xf numFmtId="1" fontId="7" fillId="2" borderId="11" xfId="0" applyNumberFormat="1" applyFont="1" applyFill="1" applyBorder="1" applyAlignment="1">
      <alignment horizontal="center"/>
    </xf>
    <xf numFmtId="0" fontId="13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1" fontId="8" fillId="2" borderId="11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Continuous"/>
    </xf>
    <xf numFmtId="1" fontId="8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14" fillId="2" borderId="15" xfId="0" applyFont="1" applyFill="1" applyBorder="1" applyAlignment="1">
      <alignment horizontal="left" vertical="top"/>
    </xf>
    <xf numFmtId="1" fontId="8" fillId="2" borderId="1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8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_КвитанцияПД4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3"/>
  <sheetViews>
    <sheetView topLeftCell="H1" workbookViewId="0">
      <selection activeCell="P3" sqref="P3"/>
    </sheetView>
  </sheetViews>
  <sheetFormatPr defaultColWidth="20.25" defaultRowHeight="12.45" x14ac:dyDescent="0.2"/>
  <cols>
    <col min="1" max="1" width="37.375" style="18" customWidth="1"/>
    <col min="2" max="2" width="15.25" style="23" customWidth="1"/>
    <col min="3" max="3" width="22.625" style="23" customWidth="1"/>
    <col min="4" max="4" width="52.375" style="18" customWidth="1"/>
    <col min="5" max="5" width="11" style="22" customWidth="1"/>
    <col min="6" max="6" width="12" style="23" customWidth="1"/>
    <col min="7" max="7" width="30.125" style="23" customWidth="1"/>
    <col min="8" max="8" width="23.75" style="18" customWidth="1"/>
    <col min="9" max="9" width="15" style="18" customWidth="1"/>
    <col min="10" max="10" width="17.75" style="18" customWidth="1"/>
    <col min="11" max="11" width="44" style="18" customWidth="1"/>
    <col min="12" max="12" width="18.875" style="19" customWidth="1"/>
    <col min="13" max="13" width="15" style="19" customWidth="1"/>
    <col min="14" max="14" width="10.25" style="19" customWidth="1"/>
    <col min="15" max="15" width="11.125" style="18" customWidth="1"/>
    <col min="16" max="16" width="9.125" customWidth="1"/>
    <col min="17" max="16384" width="20.25" style="18"/>
  </cols>
  <sheetData>
    <row r="1" spans="1:16" s="15" customFormat="1" ht="37.35" x14ac:dyDescent="0.2">
      <c r="A1" s="15" t="s">
        <v>0</v>
      </c>
      <c r="B1" s="21" t="s">
        <v>1</v>
      </c>
      <c r="C1" s="21" t="s">
        <v>2</v>
      </c>
      <c r="D1" s="15" t="s">
        <v>3</v>
      </c>
      <c r="E1" s="22" t="s">
        <v>4</v>
      </c>
      <c r="F1" s="21" t="s">
        <v>5</v>
      </c>
      <c r="G1" s="21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6" t="s">
        <v>15</v>
      </c>
    </row>
    <row r="2" spans="1:16" s="16" customFormat="1" x14ac:dyDescent="0.2">
      <c r="B2" s="22"/>
      <c r="C2" s="22"/>
      <c r="E2" s="22"/>
      <c r="F2" s="22"/>
      <c r="G2" s="22"/>
      <c r="L2" s="20"/>
      <c r="M2" s="20"/>
      <c r="N2" s="20"/>
      <c r="P2" s="16" t="s">
        <v>16</v>
      </c>
    </row>
    <row r="3" spans="1:16" x14ac:dyDescent="0.2">
      <c r="A3" s="16" t="s">
        <v>15</v>
      </c>
      <c r="B3" s="22" t="s">
        <v>17</v>
      </c>
      <c r="C3" s="22" t="s">
        <v>18</v>
      </c>
      <c r="D3" s="16" t="s">
        <v>19</v>
      </c>
      <c r="E3" s="22" t="s">
        <v>20</v>
      </c>
      <c r="F3" s="22" t="s">
        <v>21</v>
      </c>
      <c r="G3" s="22" t="s">
        <v>22</v>
      </c>
      <c r="H3" s="16" t="s">
        <v>23</v>
      </c>
      <c r="I3" s="16"/>
      <c r="J3" s="16" t="s">
        <v>24</v>
      </c>
      <c r="K3" s="16" t="s">
        <v>25</v>
      </c>
      <c r="L3" s="20">
        <v>300</v>
      </c>
      <c r="M3" s="20"/>
      <c r="N3" s="20">
        <v>300</v>
      </c>
      <c r="O3" s="16" t="s">
        <v>26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W72"/>
  <sheetViews>
    <sheetView tabSelected="1" zoomScaleNormal="100" workbookViewId="0">
      <selection activeCell="AE41" sqref="AE41"/>
    </sheetView>
  </sheetViews>
  <sheetFormatPr defaultColWidth="1.875" defaultRowHeight="9.85" customHeight="1" x14ac:dyDescent="0.25"/>
  <cols>
    <col min="1" max="1" width="1.375" style="1" customWidth="1"/>
    <col min="2" max="2" width="2.25" style="1" customWidth="1"/>
    <col min="3" max="11" width="2.125" style="1" customWidth="1"/>
    <col min="12" max="12" width="4.25" style="1" customWidth="1"/>
    <col min="13" max="13" width="1.875" style="1"/>
    <col min="14" max="23" width="2" style="1" bestFit="1" customWidth="1"/>
    <col min="24" max="27" width="1.875" style="1"/>
    <col min="28" max="41" width="2" style="1" bestFit="1" customWidth="1"/>
    <col min="42" max="42" width="2.5" style="1" customWidth="1"/>
    <col min="43" max="43" width="2" style="1" bestFit="1" customWidth="1"/>
    <col min="44" max="44" width="3.125" style="1" customWidth="1"/>
    <col min="45" max="45" width="2.375" style="1" bestFit="1" customWidth="1"/>
    <col min="46" max="47" width="2" style="1" bestFit="1" customWidth="1"/>
    <col min="48" max="48" width="0.125" style="1" customWidth="1"/>
    <col min="49" max="16384" width="1.875" style="1"/>
  </cols>
  <sheetData>
    <row r="1" spans="1:48" ht="9.8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4"/>
    </row>
    <row r="2" spans="1:48" ht="9.85" customHeight="1" x14ac:dyDescent="0.25">
      <c r="A2" s="5"/>
      <c r="B2" s="6"/>
      <c r="C2" s="6"/>
      <c r="D2" s="24" t="s">
        <v>27</v>
      </c>
      <c r="E2" s="24"/>
      <c r="F2" s="24"/>
      <c r="G2" s="24"/>
      <c r="H2" s="24"/>
      <c r="I2" s="24"/>
      <c r="J2" s="6"/>
      <c r="K2" s="6"/>
      <c r="L2" s="7"/>
      <c r="M2" s="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 t="s">
        <v>28</v>
      </c>
      <c r="AR2" s="27"/>
      <c r="AS2" s="27"/>
      <c r="AT2" s="27"/>
      <c r="AU2" s="27"/>
      <c r="AV2" s="8"/>
    </row>
    <row r="3" spans="1:48" ht="9.8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29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8"/>
    </row>
    <row r="4" spans="1:48" ht="9.85" customHeight="1" x14ac:dyDescent="0.25">
      <c r="A4" s="5"/>
      <c r="B4" s="6"/>
      <c r="C4" s="6"/>
      <c r="D4" s="6"/>
      <c r="E4" s="6"/>
      <c r="F4" s="6"/>
      <c r="G4" s="6"/>
      <c r="H4" s="6"/>
      <c r="I4" s="9"/>
      <c r="J4" s="6"/>
      <c r="K4" s="6"/>
      <c r="L4" s="7"/>
      <c r="M4" s="6"/>
      <c r="N4" s="84" t="s">
        <v>67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"/>
    </row>
    <row r="5" spans="1:48" ht="9.8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29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0" t="s">
        <v>29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8"/>
    </row>
    <row r="6" spans="1:48" ht="9.8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31" t="str">
        <f>MID(ИНН,1,1)</f>
        <v>6</v>
      </c>
      <c r="O6" s="31" t="str">
        <f>MID(ИНН,2,1)</f>
        <v>6</v>
      </c>
      <c r="P6" s="31" t="str">
        <f>MID(ИНН,3,1)</f>
        <v>1</v>
      </c>
      <c r="Q6" s="31" t="str">
        <f>MID(ИНН,4,1)</f>
        <v>7</v>
      </c>
      <c r="R6" s="31" t="str">
        <f>MID(ИНН,5,1)</f>
        <v>0</v>
      </c>
      <c r="S6" s="31" t="str">
        <f>MID(ИНН,6,1)</f>
        <v>0</v>
      </c>
      <c r="T6" s="31">
        <v>4</v>
      </c>
      <c r="U6" s="31" t="str">
        <f>MID(ИНН,8,1)</f>
        <v>8</v>
      </c>
      <c r="V6" s="31">
        <v>5</v>
      </c>
      <c r="W6" s="31">
        <v>6</v>
      </c>
      <c r="X6" s="27"/>
      <c r="Y6" s="27"/>
      <c r="Z6" s="27"/>
      <c r="AA6" s="32"/>
      <c r="AB6" s="31" t="str">
        <f>MID(РС,1,1)</f>
        <v>4</v>
      </c>
      <c r="AC6" s="31" t="str">
        <f>MID(РС,2,1)</f>
        <v>0</v>
      </c>
      <c r="AD6" s="31" t="str">
        <f>MID(РС,3,1)</f>
        <v>7</v>
      </c>
      <c r="AE6" s="31" t="str">
        <f>MID(РС,4,1)</f>
        <v>0</v>
      </c>
      <c r="AF6" s="31" t="str">
        <f>MID(РС,5,1)</f>
        <v>3</v>
      </c>
      <c r="AG6" s="31" t="str">
        <f>MID(РС,6,1)</f>
        <v>8</v>
      </c>
      <c r="AH6" s="31" t="str">
        <f>MID(РС,7,1)</f>
        <v>1</v>
      </c>
      <c r="AI6" s="31" t="str">
        <f>MID(РС,8,1)</f>
        <v>0</v>
      </c>
      <c r="AJ6" s="31" t="str">
        <f>MID(РС,9,1)</f>
        <v>0</v>
      </c>
      <c r="AK6" s="31" t="str">
        <f>MID(РС,10,1)</f>
        <v>1</v>
      </c>
      <c r="AL6" s="31" t="str">
        <f>MID(РС,11,1)</f>
        <v>6</v>
      </c>
      <c r="AM6" s="31" t="str">
        <f>MID(РС,12,1)</f>
        <v>5</v>
      </c>
      <c r="AN6" s="31" t="str">
        <f>MID(РС,13,1)</f>
        <v>2</v>
      </c>
      <c r="AO6" s="31" t="str">
        <f>MID(РС,14,1)</f>
        <v>0</v>
      </c>
      <c r="AP6" s="31" t="str">
        <f>MID(РС,15,1)</f>
        <v>0</v>
      </c>
      <c r="AQ6" s="31" t="str">
        <f>MID(РС,16,1)</f>
        <v>3</v>
      </c>
      <c r="AR6" s="31" t="str">
        <f>MID(РС,17,1)</f>
        <v>5</v>
      </c>
      <c r="AS6" s="31" t="str">
        <f>MID(РС,18,1)</f>
        <v>1</v>
      </c>
      <c r="AT6" s="31" t="str">
        <f>MID(РС,19,1)</f>
        <v>9</v>
      </c>
      <c r="AU6" s="31" t="str">
        <f>MID(РС,20,1)</f>
        <v>2</v>
      </c>
      <c r="AV6" s="8"/>
    </row>
    <row r="7" spans="1:48" ht="9.8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29"/>
      <c r="O7" s="30" t="s">
        <v>30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30" t="s">
        <v>31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8"/>
    </row>
    <row r="8" spans="1:48" ht="9.8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29"/>
      <c r="O8" s="85" t="s">
        <v>60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8"/>
    </row>
    <row r="9" spans="1:48" ht="9.8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30" t="s">
        <v>32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27"/>
      <c r="AK9" s="30" t="s">
        <v>4</v>
      </c>
      <c r="AL9" s="27"/>
      <c r="AM9" s="34" t="str">
        <f>MID(БИК,1,1)</f>
        <v>0</v>
      </c>
      <c r="AN9" s="34" t="str">
        <f>MID(БИК,2,1)</f>
        <v>4</v>
      </c>
      <c r="AO9" s="34" t="str">
        <f>MID(БИК,3,1)</f>
        <v>6</v>
      </c>
      <c r="AP9" s="34" t="str">
        <f>MID(БИК,4,1)</f>
        <v>5</v>
      </c>
      <c r="AQ9" s="34" t="str">
        <f>MID(БИК,5,1)</f>
        <v>7</v>
      </c>
      <c r="AR9" s="34" t="str">
        <f>MID(БИК,6,1)</f>
        <v>7</v>
      </c>
      <c r="AS9" s="34">
        <v>6</v>
      </c>
      <c r="AT9" s="34">
        <v>7</v>
      </c>
      <c r="AU9" s="34">
        <v>4</v>
      </c>
      <c r="AV9" s="8"/>
    </row>
    <row r="10" spans="1:48" ht="9.8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27"/>
      <c r="O10" s="27"/>
      <c r="P10" s="27"/>
      <c r="Q10" s="27"/>
      <c r="R10" s="27"/>
      <c r="S10" s="30" t="s">
        <v>33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8"/>
    </row>
    <row r="11" spans="1:48" ht="9.8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30" t="s">
        <v>6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5"/>
      <c r="AB11" s="31" t="str">
        <f>MID(КС,1,1)</f>
        <v>3</v>
      </c>
      <c r="AC11" s="31" t="str">
        <f>MID(КС,2,1)</f>
        <v>0</v>
      </c>
      <c r="AD11" s="31" t="str">
        <f>MID(КС,3,1)</f>
        <v>1</v>
      </c>
      <c r="AE11" s="31" t="str">
        <f>MID(КС,4,1)</f>
        <v>0</v>
      </c>
      <c r="AF11" s="31" t="str">
        <f>MID(КС,5,1)</f>
        <v>1</v>
      </c>
      <c r="AG11" s="31" t="str">
        <f>MID(КС,6,1)</f>
        <v>8</v>
      </c>
      <c r="AH11" s="31" t="str">
        <f>MID(КС,7,1)</f>
        <v>1</v>
      </c>
      <c r="AI11" s="31" t="str">
        <f>MID(КС,8,1)</f>
        <v>0</v>
      </c>
      <c r="AJ11" s="31" t="str">
        <f>MID(КС,9,1)</f>
        <v>5</v>
      </c>
      <c r="AK11" s="31" t="str">
        <f>MID(КС,10,1)</f>
        <v>0</v>
      </c>
      <c r="AL11" s="31" t="str">
        <f>MID(КС,11,1)</f>
        <v>0</v>
      </c>
      <c r="AM11" s="31" t="str">
        <f>MID(КС,12,1)</f>
        <v>0</v>
      </c>
      <c r="AN11" s="31" t="str">
        <f>MID(КС,13,1)</f>
        <v>0</v>
      </c>
      <c r="AO11" s="31" t="str">
        <f>MID(КС,14,1)</f>
        <v>0</v>
      </c>
      <c r="AP11" s="31" t="str">
        <f>MID(КС,15,1)</f>
        <v>0</v>
      </c>
      <c r="AQ11" s="31" t="str">
        <f>MID(КС,16,1)</f>
        <v>0</v>
      </c>
      <c r="AR11" s="31" t="str">
        <f>MID(КС,17,1)</f>
        <v>0</v>
      </c>
      <c r="AS11" s="31" t="str">
        <f>MID(КС,18,1)</f>
        <v>6</v>
      </c>
      <c r="AT11" s="31" t="str">
        <f>MID(КС,19,1)</f>
        <v>7</v>
      </c>
      <c r="AU11" s="31" t="str">
        <f>MID(КС,20,1)</f>
        <v>4</v>
      </c>
      <c r="AV11" s="8"/>
    </row>
    <row r="12" spans="1:48" ht="20.95" customHeight="1" x14ac:dyDescent="0.25">
      <c r="A12" s="5"/>
      <c r="B12" s="77" t="s">
        <v>66</v>
      </c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6"/>
      <c r="N12" s="79" t="s">
        <v>72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27"/>
      <c r="AF12" s="26"/>
      <c r="AG12" s="36"/>
      <c r="AH12" s="36"/>
      <c r="AI12" s="36"/>
      <c r="AJ12" s="36"/>
      <c r="AK12" s="36" t="s">
        <v>68</v>
      </c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8"/>
    </row>
    <row r="13" spans="1:48" ht="9.8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27"/>
      <c r="O13" s="27"/>
      <c r="P13" s="27"/>
      <c r="Q13" s="27"/>
      <c r="R13" s="30" t="s">
        <v>34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30" t="s">
        <v>35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8"/>
    </row>
    <row r="14" spans="1:48" ht="9.8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30" t="s">
        <v>36</v>
      </c>
      <c r="O14" s="27"/>
      <c r="P14" s="27"/>
      <c r="Q14" s="27"/>
      <c r="R14" s="27"/>
      <c r="S14" s="27"/>
      <c r="T14" s="27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"/>
    </row>
    <row r="15" spans="1:48" ht="20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37" t="s">
        <v>10</v>
      </c>
      <c r="O15" s="27"/>
      <c r="P15" s="27"/>
      <c r="Q15" s="27"/>
      <c r="R15" s="27"/>
      <c r="S15" s="27"/>
      <c r="T15" s="2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"/>
    </row>
    <row r="16" spans="1:48" ht="9.8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9" t="s">
        <v>73</v>
      </c>
      <c r="N16" s="37"/>
      <c r="O16" s="27"/>
      <c r="P16" s="27"/>
      <c r="Q16" s="27"/>
      <c r="R16" s="27"/>
      <c r="S16" s="65"/>
      <c r="T16" s="66"/>
      <c r="U16" s="66"/>
      <c r="V16" s="66"/>
      <c r="W16" s="44"/>
      <c r="X16" s="44"/>
      <c r="Y16" s="75"/>
      <c r="Z16" s="83"/>
      <c r="AA16" s="38"/>
      <c r="AB16" s="38"/>
      <c r="AC16" s="64"/>
      <c r="AD16" s="33"/>
      <c r="AE16" s="33"/>
      <c r="AF16" s="33"/>
      <c r="AG16" s="33"/>
      <c r="AH16" s="33"/>
      <c r="AI16" s="33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33"/>
      <c r="AV16" s="8"/>
    </row>
    <row r="17" spans="1:49" ht="15.7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4" t="s">
        <v>74</v>
      </c>
      <c r="N17" s="44"/>
      <c r="O17" s="44"/>
      <c r="P17" s="44"/>
      <c r="Q17" s="44"/>
      <c r="R17" s="44"/>
      <c r="S17" s="65"/>
      <c r="T17" s="67"/>
      <c r="U17" s="67"/>
      <c r="V17" s="67"/>
      <c r="W17" s="44"/>
      <c r="X17" s="44"/>
      <c r="Y17" s="75"/>
      <c r="Z17" s="75"/>
      <c r="AA17" s="38"/>
      <c r="AB17" s="38"/>
      <c r="AC17" s="27"/>
      <c r="AD17" s="42"/>
      <c r="AE17" s="27"/>
      <c r="AF17" s="9" t="s">
        <v>69</v>
      </c>
      <c r="AG17" s="27"/>
      <c r="AH17" s="27"/>
      <c r="AI17" s="27"/>
      <c r="AJ17" s="27"/>
      <c r="AK17" s="59"/>
      <c r="AL17" s="59"/>
      <c r="AM17" s="59"/>
      <c r="AN17" s="59"/>
      <c r="AO17" s="44"/>
      <c r="AP17" s="44"/>
      <c r="AQ17" s="76"/>
      <c r="AR17" s="76"/>
      <c r="AS17" s="38"/>
      <c r="AT17" s="38"/>
      <c r="AU17" s="27"/>
      <c r="AV17" s="8"/>
    </row>
    <row r="18" spans="1:49" ht="9.8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9" t="s">
        <v>76</v>
      </c>
      <c r="N18" s="30"/>
      <c r="O18" s="27"/>
      <c r="P18" s="27"/>
      <c r="Q18" s="27"/>
      <c r="R18" s="27"/>
      <c r="S18" s="68"/>
      <c r="T18" s="69"/>
      <c r="U18" s="69"/>
      <c r="V18" s="69"/>
      <c r="W18" s="44"/>
      <c r="X18" s="70"/>
      <c r="Y18" s="68"/>
      <c r="Z18" s="68"/>
      <c r="AA18" s="38"/>
      <c r="AB18" s="38"/>
      <c r="AC18" s="27"/>
      <c r="AD18" s="30"/>
      <c r="AE18" s="27"/>
      <c r="AF18" s="27"/>
      <c r="AG18" s="27"/>
      <c r="AH18" s="27"/>
      <c r="AI18" s="27"/>
      <c r="AJ18" s="27"/>
      <c r="AK18" s="47"/>
      <c r="AL18" s="47"/>
      <c r="AM18" s="47"/>
      <c r="AN18" s="47"/>
      <c r="AO18" s="44"/>
      <c r="AP18" s="45"/>
      <c r="AQ18" s="47"/>
      <c r="AR18" s="47"/>
      <c r="AS18" s="38"/>
      <c r="AT18" s="38"/>
      <c r="AU18" s="27"/>
      <c r="AV18" s="8"/>
    </row>
    <row r="19" spans="1:49" ht="11.1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9" t="s">
        <v>75</v>
      </c>
      <c r="N19" s="42"/>
      <c r="O19" s="9"/>
      <c r="P19" s="71"/>
      <c r="Q19" s="72"/>
      <c r="R19" s="72"/>
      <c r="S19" s="72"/>
      <c r="T19" s="44"/>
      <c r="U19" s="68"/>
      <c r="V19" s="71"/>
      <c r="W19" s="71"/>
      <c r="X19" s="61"/>
      <c r="Y19" s="61"/>
      <c r="Z19" s="27"/>
      <c r="AA19" s="27"/>
      <c r="AB19" s="27"/>
      <c r="AC19" s="27"/>
      <c r="AD19" s="27"/>
      <c r="AE19" s="27"/>
      <c r="AF19" s="27"/>
      <c r="AG19" s="39" t="s">
        <v>37</v>
      </c>
      <c r="AH19" s="40"/>
      <c r="AI19" s="40"/>
      <c r="AJ19" s="30" t="s">
        <v>38</v>
      </c>
      <c r="AK19" s="40"/>
      <c r="AL19" s="40"/>
      <c r="AM19" s="40"/>
      <c r="AN19" s="40"/>
      <c r="AO19" s="40"/>
      <c r="AP19" s="40"/>
      <c r="AQ19" s="40"/>
      <c r="AR19" s="73" t="s">
        <v>71</v>
      </c>
      <c r="AS19" s="39"/>
      <c r="AT19" s="41"/>
      <c r="AU19" s="30"/>
      <c r="AV19" s="8"/>
    </row>
    <row r="20" spans="1:49" customFormat="1" ht="15.05" customHeight="1" x14ac:dyDescent="0.25">
      <c r="A20" s="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7"/>
      <c r="M20" s="6"/>
      <c r="N20" s="60" t="s">
        <v>70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8"/>
      <c r="AW20" s="1"/>
    </row>
    <row r="21" spans="1:49" ht="9.8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6"/>
      <c r="N21" s="30" t="s">
        <v>39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8"/>
    </row>
    <row r="22" spans="1:49" ht="9.85" customHeight="1" x14ac:dyDescent="0.25">
      <c r="A22" s="5"/>
      <c r="B22" s="6"/>
      <c r="C22" s="6"/>
      <c r="D22" s="24" t="s">
        <v>40</v>
      </c>
      <c r="E22" s="24"/>
      <c r="F22" s="24"/>
      <c r="G22" s="24"/>
      <c r="H22" s="24"/>
      <c r="I22" s="24"/>
      <c r="J22" s="6"/>
      <c r="K22" s="6"/>
      <c r="L22" s="7"/>
      <c r="M22" s="6"/>
      <c r="N22" s="30" t="s">
        <v>41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8"/>
    </row>
    <row r="23" spans="1:49" ht="9.85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42" t="s">
        <v>42</v>
      </c>
      <c r="AD23" s="27"/>
      <c r="AE23" s="27"/>
      <c r="AF23" s="27"/>
      <c r="AG23" s="27"/>
      <c r="AH23" s="27"/>
      <c r="AI23" s="27"/>
      <c r="AJ23" s="27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8"/>
    </row>
    <row r="24" spans="1:49" ht="4.5999999999999996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13"/>
    </row>
    <row r="25" spans="1:49" ht="9.85" customHeight="1" x14ac:dyDescent="0.25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8"/>
    </row>
    <row r="26" spans="1:49" ht="9.85" customHeight="1" x14ac:dyDescent="0.25">
      <c r="A26" s="5"/>
      <c r="B26" s="27"/>
      <c r="C26" s="27"/>
      <c r="D26" s="24" t="s">
        <v>27</v>
      </c>
      <c r="E26" s="24"/>
      <c r="F26" s="24"/>
      <c r="G26" s="24"/>
      <c r="H26" s="24"/>
      <c r="I26" s="24"/>
      <c r="J26" s="27"/>
      <c r="K26" s="27"/>
      <c r="L26" s="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 t="s">
        <v>28</v>
      </c>
      <c r="AR26" s="27"/>
      <c r="AS26" s="27"/>
      <c r="AT26" s="27"/>
      <c r="AU26" s="27"/>
      <c r="AV26" s="8"/>
    </row>
    <row r="27" spans="1:49" ht="9.85" customHeight="1" x14ac:dyDescent="0.25">
      <c r="A27" s="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27"/>
      <c r="N27" s="29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8"/>
    </row>
    <row r="28" spans="1:49" ht="9.85" customHeight="1" x14ac:dyDescent="0.25">
      <c r="A28" s="5"/>
      <c r="B28" s="27"/>
      <c r="C28" s="27"/>
      <c r="D28" s="27"/>
      <c r="E28" s="27"/>
      <c r="F28" s="27"/>
      <c r="G28" s="27"/>
      <c r="H28" s="27"/>
      <c r="I28" s="9"/>
      <c r="J28" s="27"/>
      <c r="K28" s="27"/>
      <c r="L28" s="7"/>
      <c r="M28" s="27"/>
      <c r="N28" s="84" t="s">
        <v>67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"/>
    </row>
    <row r="29" spans="1:49" ht="9.85" customHeight="1" x14ac:dyDescent="0.25">
      <c r="A29" s="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27"/>
      <c r="N29" s="29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30" t="s">
        <v>29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"/>
    </row>
    <row r="30" spans="1:49" ht="9.85" customHeight="1" x14ac:dyDescent="0.25">
      <c r="A30" s="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27"/>
      <c r="N30" s="31" t="str">
        <f>MID(ИНН,1,1)</f>
        <v>6</v>
      </c>
      <c r="O30" s="31" t="str">
        <f>MID(ИНН,2,1)</f>
        <v>6</v>
      </c>
      <c r="P30" s="31" t="str">
        <f>MID(ИНН,3,1)</f>
        <v>1</v>
      </c>
      <c r="Q30" s="31" t="str">
        <f>MID(ИНН,4,1)</f>
        <v>7</v>
      </c>
      <c r="R30" s="31" t="str">
        <f>MID(ИНН,5,1)</f>
        <v>0</v>
      </c>
      <c r="S30" s="31" t="str">
        <f>MID(ИНН,6,1)</f>
        <v>0</v>
      </c>
      <c r="T30" s="31">
        <v>4</v>
      </c>
      <c r="U30" s="31" t="str">
        <f>MID(ИНН,8,1)</f>
        <v>8</v>
      </c>
      <c r="V30" s="31">
        <v>5</v>
      </c>
      <c r="W30" s="31">
        <v>6</v>
      </c>
      <c r="X30" s="27"/>
      <c r="Y30" s="27"/>
      <c r="Z30" s="27"/>
      <c r="AA30" s="32"/>
      <c r="AB30" s="31" t="str">
        <f>MID(РС,1,1)</f>
        <v>4</v>
      </c>
      <c r="AC30" s="31" t="str">
        <f>MID(РС,2,1)</f>
        <v>0</v>
      </c>
      <c r="AD30" s="31" t="str">
        <f>MID(РС,3,1)</f>
        <v>7</v>
      </c>
      <c r="AE30" s="31" t="str">
        <f>MID(РС,4,1)</f>
        <v>0</v>
      </c>
      <c r="AF30" s="31" t="str">
        <f>MID(РС,5,1)</f>
        <v>3</v>
      </c>
      <c r="AG30" s="31" t="str">
        <f>MID(РС,6,1)</f>
        <v>8</v>
      </c>
      <c r="AH30" s="31" t="str">
        <f>MID(РС,7,1)</f>
        <v>1</v>
      </c>
      <c r="AI30" s="31" t="str">
        <f>MID(РС,8,1)</f>
        <v>0</v>
      </c>
      <c r="AJ30" s="31" t="str">
        <f>MID(РС,9,1)</f>
        <v>0</v>
      </c>
      <c r="AK30" s="31" t="str">
        <f>MID(РС,10,1)</f>
        <v>1</v>
      </c>
      <c r="AL30" s="31" t="str">
        <f>MID(РС,11,1)</f>
        <v>6</v>
      </c>
      <c r="AM30" s="31" t="str">
        <f>MID(РС,12,1)</f>
        <v>5</v>
      </c>
      <c r="AN30" s="31" t="str">
        <f>MID(РС,13,1)</f>
        <v>2</v>
      </c>
      <c r="AO30" s="31" t="str">
        <f>MID(РС,14,1)</f>
        <v>0</v>
      </c>
      <c r="AP30" s="31" t="str">
        <f>MID(РС,15,1)</f>
        <v>0</v>
      </c>
      <c r="AQ30" s="31" t="str">
        <f>MID(РС,16,1)</f>
        <v>3</v>
      </c>
      <c r="AR30" s="31" t="str">
        <f>MID(РС,17,1)</f>
        <v>5</v>
      </c>
      <c r="AS30" s="31" t="str">
        <f>MID(РС,18,1)</f>
        <v>1</v>
      </c>
      <c r="AT30" s="31" t="str">
        <f>MID(РС,19,1)</f>
        <v>9</v>
      </c>
      <c r="AU30" s="31" t="str">
        <f>MID(РС,20,1)</f>
        <v>2</v>
      </c>
      <c r="AV30" s="8"/>
    </row>
    <row r="31" spans="1:49" ht="9.85" customHeight="1" x14ac:dyDescent="0.25">
      <c r="A31" s="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27"/>
      <c r="N31" s="29"/>
      <c r="O31" s="30" t="s">
        <v>30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30" t="s">
        <v>31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8"/>
    </row>
    <row r="32" spans="1:49" ht="9.85" customHeight="1" x14ac:dyDescent="0.2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27"/>
      <c r="N32" s="29"/>
      <c r="O32" s="85" t="s">
        <v>60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8"/>
    </row>
    <row r="33" spans="1:48" ht="9.85" customHeight="1" x14ac:dyDescent="0.25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27"/>
      <c r="N33" s="30" t="s">
        <v>32</v>
      </c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27"/>
      <c r="AK33" s="30" t="s">
        <v>4</v>
      </c>
      <c r="AL33" s="27"/>
      <c r="AM33" s="34" t="str">
        <f>MID(БИК,1,1)</f>
        <v>0</v>
      </c>
      <c r="AN33" s="34" t="str">
        <f>MID(БИК,2,1)</f>
        <v>4</v>
      </c>
      <c r="AO33" s="34" t="str">
        <f>MID(БИК,3,1)</f>
        <v>6</v>
      </c>
      <c r="AP33" s="34" t="str">
        <f>MID(БИК,4,1)</f>
        <v>5</v>
      </c>
      <c r="AQ33" s="34" t="str">
        <f>MID(БИК,5,1)</f>
        <v>7</v>
      </c>
      <c r="AR33" s="34" t="str">
        <f>MID(БИК,6,1)</f>
        <v>7</v>
      </c>
      <c r="AS33" s="34">
        <v>6</v>
      </c>
      <c r="AT33" s="34">
        <v>7</v>
      </c>
      <c r="AU33" s="34">
        <v>4</v>
      </c>
      <c r="AV33" s="8"/>
    </row>
    <row r="34" spans="1:48" ht="20.95" customHeight="1" x14ac:dyDescent="0.25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27"/>
      <c r="N34" s="27"/>
      <c r="O34" s="27"/>
      <c r="P34" s="27"/>
      <c r="Q34" s="27"/>
      <c r="R34" s="27"/>
      <c r="S34" s="30" t="s">
        <v>33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8"/>
    </row>
    <row r="35" spans="1:48" ht="9.85" customHeight="1" x14ac:dyDescent="0.25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7"/>
      <c r="M35" s="27"/>
      <c r="N35" s="30" t="s">
        <v>6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35"/>
      <c r="AB35" s="31" t="str">
        <f>MID(КС,1,1)</f>
        <v>3</v>
      </c>
      <c r="AC35" s="31" t="str">
        <f>MID(КС,2,1)</f>
        <v>0</v>
      </c>
      <c r="AD35" s="31" t="str">
        <f>MID(КС,3,1)</f>
        <v>1</v>
      </c>
      <c r="AE35" s="31" t="str">
        <f>MID(КС,4,1)</f>
        <v>0</v>
      </c>
      <c r="AF35" s="31" t="str">
        <f>MID(КС,5,1)</f>
        <v>1</v>
      </c>
      <c r="AG35" s="31" t="str">
        <f>MID(КС,6,1)</f>
        <v>8</v>
      </c>
      <c r="AH35" s="31" t="str">
        <f>MID(КС,7,1)</f>
        <v>1</v>
      </c>
      <c r="AI35" s="31" t="str">
        <f>MID(КС,8,1)</f>
        <v>0</v>
      </c>
      <c r="AJ35" s="31" t="str">
        <f>MID(КС,9,1)</f>
        <v>5</v>
      </c>
      <c r="AK35" s="31" t="str">
        <f>MID(КС,10,1)</f>
        <v>0</v>
      </c>
      <c r="AL35" s="31" t="str">
        <f>MID(КС,11,1)</f>
        <v>0</v>
      </c>
      <c r="AM35" s="31" t="str">
        <f>MID(КС,12,1)</f>
        <v>0</v>
      </c>
      <c r="AN35" s="31" t="str">
        <f>MID(КС,13,1)</f>
        <v>0</v>
      </c>
      <c r="AO35" s="31" t="str">
        <f>MID(КС,14,1)</f>
        <v>0</v>
      </c>
      <c r="AP35" s="31" t="str">
        <f>MID(КС,15,1)</f>
        <v>0</v>
      </c>
      <c r="AQ35" s="31" t="str">
        <f>MID(КС,16,1)</f>
        <v>0</v>
      </c>
      <c r="AR35" s="31" t="str">
        <f>MID(КС,17,1)</f>
        <v>0</v>
      </c>
      <c r="AS35" s="31" t="str">
        <f>MID(КС,18,1)</f>
        <v>6</v>
      </c>
      <c r="AT35" s="31" t="str">
        <f>MID(КС,19,1)</f>
        <v>7</v>
      </c>
      <c r="AU35" s="31" t="str">
        <f>MID(КС,20,1)</f>
        <v>4</v>
      </c>
      <c r="AV35" s="8"/>
    </row>
    <row r="36" spans="1:48" ht="20.3" customHeight="1" x14ac:dyDescent="0.25">
      <c r="A36" s="5"/>
      <c r="B36" s="77" t="s">
        <v>66</v>
      </c>
      <c r="C36" s="77"/>
      <c r="D36" s="77"/>
      <c r="E36" s="77"/>
      <c r="F36" s="77"/>
      <c r="G36" s="77"/>
      <c r="H36" s="77"/>
      <c r="I36" s="77"/>
      <c r="J36" s="77"/>
      <c r="K36" s="77"/>
      <c r="L36" s="78"/>
      <c r="M36" s="27"/>
      <c r="N36" s="79" t="s">
        <v>72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27"/>
      <c r="AF36" s="26"/>
      <c r="AG36" s="36"/>
      <c r="AH36" s="36"/>
      <c r="AI36" s="36"/>
      <c r="AJ36" s="36"/>
      <c r="AK36" s="36" t="s">
        <v>68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8"/>
    </row>
    <row r="37" spans="1:48" ht="20.95" customHeight="1" x14ac:dyDescent="0.25">
      <c r="A37" s="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7"/>
      <c r="M37" s="27"/>
      <c r="N37" s="27"/>
      <c r="O37" s="27"/>
      <c r="P37" s="27"/>
      <c r="Q37" s="27"/>
      <c r="R37" s="30" t="s">
        <v>34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30" t="s">
        <v>35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8"/>
    </row>
    <row r="38" spans="1:48" ht="9.85" customHeight="1" x14ac:dyDescent="0.25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7"/>
      <c r="M38" s="27"/>
      <c r="N38" s="30" t="s">
        <v>36</v>
      </c>
      <c r="O38" s="27"/>
      <c r="P38" s="27"/>
      <c r="Q38" s="27"/>
      <c r="R38" s="27"/>
      <c r="S38" s="27"/>
      <c r="T38" s="27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"/>
    </row>
    <row r="39" spans="1:48" ht="12.8" customHeight="1" x14ac:dyDescent="0.25">
      <c r="A39" s="5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7"/>
      <c r="M39" s="27"/>
      <c r="N39" s="37" t="s">
        <v>10</v>
      </c>
      <c r="O39" s="27"/>
      <c r="P39" s="27"/>
      <c r="Q39" s="27"/>
      <c r="R39" s="27"/>
      <c r="S39" s="27"/>
      <c r="T39" s="27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"/>
    </row>
    <row r="40" spans="1:48" ht="9.85" customHeight="1" x14ac:dyDescent="0.25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7"/>
      <c r="M40" s="9" t="s">
        <v>73</v>
      </c>
      <c r="N40" s="37"/>
      <c r="O40" s="27"/>
      <c r="P40" s="27"/>
      <c r="Q40" s="27"/>
      <c r="R40" s="27"/>
      <c r="S40" s="65"/>
      <c r="T40" s="66"/>
      <c r="U40" s="66"/>
      <c r="V40" s="66"/>
      <c r="W40" s="44"/>
      <c r="X40" s="44"/>
      <c r="Y40" s="75"/>
      <c r="Z40" s="83"/>
      <c r="AA40" s="38"/>
      <c r="AB40" s="38"/>
      <c r="AC40" s="64"/>
      <c r="AD40" s="62"/>
      <c r="AE40" s="62"/>
      <c r="AF40" s="62"/>
      <c r="AG40" s="62"/>
      <c r="AH40" s="62"/>
      <c r="AI40" s="62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62"/>
      <c r="AV40" s="8"/>
    </row>
    <row r="41" spans="1:48" ht="11.15" customHeight="1" x14ac:dyDescent="0.25">
      <c r="A41" s="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7"/>
      <c r="M41" s="74" t="s">
        <v>74</v>
      </c>
      <c r="N41" s="44"/>
      <c r="O41" s="44"/>
      <c r="P41" s="44"/>
      <c r="Q41" s="44"/>
      <c r="R41" s="44"/>
      <c r="S41" s="65"/>
      <c r="T41" s="67"/>
      <c r="U41" s="67"/>
      <c r="V41" s="67"/>
      <c r="W41" s="44"/>
      <c r="X41" s="44"/>
      <c r="Y41" s="75"/>
      <c r="Z41" s="75"/>
      <c r="AA41" s="38"/>
      <c r="AB41" s="38"/>
      <c r="AC41" s="27"/>
      <c r="AD41" s="42"/>
      <c r="AE41" s="27"/>
      <c r="AF41" s="9" t="s">
        <v>69</v>
      </c>
      <c r="AG41" s="27"/>
      <c r="AH41" s="27"/>
      <c r="AI41" s="27"/>
      <c r="AJ41" s="27"/>
      <c r="AK41" s="63"/>
      <c r="AL41" s="63"/>
      <c r="AM41" s="63"/>
      <c r="AN41" s="63"/>
      <c r="AO41" s="44"/>
      <c r="AP41" s="44"/>
      <c r="AQ41" s="76"/>
      <c r="AR41" s="76"/>
      <c r="AS41" s="38"/>
      <c r="AT41" s="38"/>
      <c r="AU41" s="27"/>
      <c r="AV41" s="8"/>
    </row>
    <row r="42" spans="1:48" ht="16.399999999999999" customHeight="1" x14ac:dyDescent="0.25">
      <c r="A42" s="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7"/>
      <c r="M42" s="9" t="s">
        <v>76</v>
      </c>
      <c r="N42" s="30"/>
      <c r="O42" s="27"/>
      <c r="P42" s="27"/>
      <c r="Q42" s="27"/>
      <c r="R42" s="27"/>
      <c r="S42" s="68"/>
      <c r="T42" s="69"/>
      <c r="U42" s="69"/>
      <c r="V42" s="69"/>
      <c r="W42" s="44"/>
      <c r="X42" s="70"/>
      <c r="Y42" s="68"/>
      <c r="Z42" s="68"/>
      <c r="AA42" s="38"/>
      <c r="AB42" s="38"/>
      <c r="AC42" s="27"/>
      <c r="AD42" s="30"/>
      <c r="AE42" s="27"/>
      <c r="AF42" s="27"/>
      <c r="AG42" s="27"/>
      <c r="AH42" s="27"/>
      <c r="AI42" s="27"/>
      <c r="AJ42" s="27"/>
      <c r="AK42" s="47"/>
      <c r="AL42" s="47"/>
      <c r="AM42" s="47"/>
      <c r="AN42" s="47"/>
      <c r="AO42" s="44"/>
      <c r="AP42" s="45"/>
      <c r="AQ42" s="47"/>
      <c r="AR42" s="47"/>
      <c r="AS42" s="38"/>
      <c r="AT42" s="38"/>
      <c r="AU42" s="27"/>
      <c r="AV42" s="8"/>
    </row>
    <row r="43" spans="1:48" ht="13.1" customHeight="1" x14ac:dyDescent="0.25">
      <c r="A43" s="5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7"/>
      <c r="M43" s="9" t="s">
        <v>75</v>
      </c>
      <c r="N43" s="42"/>
      <c r="O43" s="9"/>
      <c r="P43" s="71"/>
      <c r="Q43" s="72"/>
      <c r="R43" s="72"/>
      <c r="S43" s="72"/>
      <c r="T43" s="44"/>
      <c r="U43" s="68"/>
      <c r="V43" s="71"/>
      <c r="W43" s="71"/>
      <c r="X43" s="61"/>
      <c r="Y43" s="61"/>
      <c r="Z43" s="27"/>
      <c r="AA43" s="27"/>
      <c r="AB43" s="27"/>
      <c r="AC43" s="27"/>
      <c r="AD43" s="27"/>
      <c r="AE43" s="27"/>
      <c r="AF43" s="27"/>
      <c r="AG43" s="39" t="s">
        <v>37</v>
      </c>
      <c r="AH43" s="40"/>
      <c r="AI43" s="40"/>
      <c r="AJ43" s="30" t="s">
        <v>38</v>
      </c>
      <c r="AK43" s="40"/>
      <c r="AL43" s="40"/>
      <c r="AM43" s="40"/>
      <c r="AN43" s="40"/>
      <c r="AO43" s="40"/>
      <c r="AP43" s="40"/>
      <c r="AQ43" s="40"/>
      <c r="AR43" s="73" t="s">
        <v>71</v>
      </c>
      <c r="AS43" s="39"/>
      <c r="AT43" s="41"/>
      <c r="AU43" s="30"/>
      <c r="AV43" s="8"/>
    </row>
    <row r="44" spans="1:48" ht="16.399999999999999" customHeight="1" x14ac:dyDescent="0.25">
      <c r="A44" s="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7"/>
      <c r="M44" s="27"/>
      <c r="N44" s="60" t="s">
        <v>70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8"/>
    </row>
    <row r="45" spans="1:48" ht="9.85" customHeight="1" x14ac:dyDescent="0.25">
      <c r="A45" s="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7"/>
      <c r="M45" s="27"/>
      <c r="N45" s="30" t="s">
        <v>39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8"/>
    </row>
    <row r="46" spans="1:48" ht="9.85" customHeight="1" x14ac:dyDescent="0.25">
      <c r="A46" s="5"/>
      <c r="B46" s="27"/>
      <c r="C46" s="27"/>
      <c r="D46" s="24" t="s">
        <v>40</v>
      </c>
      <c r="E46" s="24"/>
      <c r="F46" s="24"/>
      <c r="G46" s="24"/>
      <c r="H46" s="24"/>
      <c r="I46" s="24"/>
      <c r="J46" s="27"/>
      <c r="K46" s="27"/>
      <c r="L46" s="7"/>
      <c r="M46" s="27"/>
      <c r="N46" s="30" t="s">
        <v>41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14"/>
    </row>
    <row r="47" spans="1:48" ht="9.85" customHeight="1" x14ac:dyDescent="0.25">
      <c r="A47" s="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42" t="s">
        <v>42</v>
      </c>
      <c r="AD47" s="27"/>
      <c r="AE47" s="27"/>
      <c r="AF47" s="27"/>
      <c r="AG47" s="27"/>
      <c r="AH47" s="27"/>
      <c r="AI47" s="27"/>
      <c r="AJ47" s="27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8"/>
    </row>
    <row r="48" spans="1:48" ht="9.85" customHeight="1" x14ac:dyDescent="0.25">
      <c r="A48" s="1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8"/>
    </row>
    <row r="49" spans="1:48" ht="9.85" customHeight="1" x14ac:dyDescent="0.25">
      <c r="A49" s="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8"/>
    </row>
    <row r="50" spans="1:48" ht="9.85" customHeight="1" x14ac:dyDescent="0.25">
      <c r="A50" s="5"/>
      <c r="B50" s="27"/>
      <c r="C50" s="27"/>
      <c r="D50" s="24" t="s">
        <v>27</v>
      </c>
      <c r="E50" s="24"/>
      <c r="F50" s="24"/>
      <c r="G50" s="24"/>
      <c r="H50" s="24"/>
      <c r="I50" s="24"/>
      <c r="J50" s="27"/>
      <c r="K50" s="27"/>
      <c r="L50" s="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8" t="s">
        <v>28</v>
      </c>
      <c r="AR50" s="27"/>
      <c r="AS50" s="27"/>
      <c r="AT50" s="27"/>
      <c r="AU50" s="27"/>
      <c r="AV50" s="8"/>
    </row>
    <row r="51" spans="1:48" ht="9.85" customHeight="1" x14ac:dyDescent="0.25">
      <c r="A51" s="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7"/>
      <c r="M51" s="27"/>
      <c r="N51" s="29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8"/>
    </row>
    <row r="52" spans="1:48" ht="9.85" customHeight="1" x14ac:dyDescent="0.25">
      <c r="A52" s="5"/>
      <c r="B52" s="27"/>
      <c r="C52" s="27"/>
      <c r="D52" s="27"/>
      <c r="E52" s="27"/>
      <c r="F52" s="27"/>
      <c r="G52" s="27"/>
      <c r="H52" s="27"/>
      <c r="I52" s="9"/>
      <c r="J52" s="27"/>
      <c r="K52" s="27"/>
      <c r="L52" s="7"/>
      <c r="M52" s="27"/>
      <c r="N52" s="84" t="s">
        <v>67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"/>
    </row>
    <row r="53" spans="1:48" ht="9.85" customHeight="1" x14ac:dyDescent="0.25">
      <c r="A53" s="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27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30" t="s">
        <v>29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8"/>
    </row>
    <row r="54" spans="1:48" ht="9.85" customHeight="1" x14ac:dyDescent="0.25">
      <c r="A54" s="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27"/>
      <c r="N54" s="31" t="str">
        <f>MID(ИНН,1,1)</f>
        <v>6</v>
      </c>
      <c r="O54" s="31" t="str">
        <f>MID(ИНН,2,1)</f>
        <v>6</v>
      </c>
      <c r="P54" s="31" t="str">
        <f>MID(ИНН,3,1)</f>
        <v>1</v>
      </c>
      <c r="Q54" s="31" t="str">
        <f>MID(ИНН,4,1)</f>
        <v>7</v>
      </c>
      <c r="R54" s="31" t="str">
        <f>MID(ИНН,5,1)</f>
        <v>0</v>
      </c>
      <c r="S54" s="31" t="str">
        <f>MID(ИНН,6,1)</f>
        <v>0</v>
      </c>
      <c r="T54" s="31">
        <v>4</v>
      </c>
      <c r="U54" s="31" t="str">
        <f>MID(ИНН,8,1)</f>
        <v>8</v>
      </c>
      <c r="V54" s="31">
        <v>5</v>
      </c>
      <c r="W54" s="31">
        <v>6</v>
      </c>
      <c r="X54" s="27"/>
      <c r="Y54" s="27"/>
      <c r="Z54" s="27"/>
      <c r="AA54" s="32"/>
      <c r="AB54" s="31" t="str">
        <f>MID(РС,1,1)</f>
        <v>4</v>
      </c>
      <c r="AC54" s="31" t="str">
        <f>MID(РС,2,1)</f>
        <v>0</v>
      </c>
      <c r="AD54" s="31" t="str">
        <f>MID(РС,3,1)</f>
        <v>7</v>
      </c>
      <c r="AE54" s="31" t="str">
        <f>MID(РС,4,1)</f>
        <v>0</v>
      </c>
      <c r="AF54" s="31" t="str">
        <f>MID(РС,5,1)</f>
        <v>3</v>
      </c>
      <c r="AG54" s="31" t="str">
        <f>MID(РС,6,1)</f>
        <v>8</v>
      </c>
      <c r="AH54" s="31" t="str">
        <f>MID(РС,7,1)</f>
        <v>1</v>
      </c>
      <c r="AI54" s="31" t="str">
        <f>MID(РС,8,1)</f>
        <v>0</v>
      </c>
      <c r="AJ54" s="31" t="str">
        <f>MID(РС,9,1)</f>
        <v>0</v>
      </c>
      <c r="AK54" s="31" t="str">
        <f>MID(РС,10,1)</f>
        <v>1</v>
      </c>
      <c r="AL54" s="31" t="str">
        <f>MID(РС,11,1)</f>
        <v>6</v>
      </c>
      <c r="AM54" s="31" t="str">
        <f>MID(РС,12,1)</f>
        <v>5</v>
      </c>
      <c r="AN54" s="31" t="str">
        <f>MID(РС,13,1)</f>
        <v>2</v>
      </c>
      <c r="AO54" s="31" t="str">
        <f>MID(РС,14,1)</f>
        <v>0</v>
      </c>
      <c r="AP54" s="31" t="str">
        <f>MID(РС,15,1)</f>
        <v>0</v>
      </c>
      <c r="AQ54" s="31" t="str">
        <f>MID(РС,16,1)</f>
        <v>3</v>
      </c>
      <c r="AR54" s="31" t="str">
        <f>MID(РС,17,1)</f>
        <v>5</v>
      </c>
      <c r="AS54" s="31" t="str">
        <f>MID(РС,18,1)</f>
        <v>1</v>
      </c>
      <c r="AT54" s="31" t="str">
        <f>MID(РС,19,1)</f>
        <v>9</v>
      </c>
      <c r="AU54" s="31" t="str">
        <f>MID(РС,20,1)</f>
        <v>2</v>
      </c>
      <c r="AV54" s="8"/>
    </row>
    <row r="55" spans="1:48" ht="9.85" customHeight="1" x14ac:dyDescent="0.25">
      <c r="A55" s="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7"/>
      <c r="M55" s="27"/>
      <c r="N55" s="29"/>
      <c r="O55" s="30" t="s">
        <v>30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30" t="s">
        <v>31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8"/>
    </row>
    <row r="56" spans="1:48" ht="13.1" customHeight="1" x14ac:dyDescent="0.25">
      <c r="A56" s="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7"/>
      <c r="M56" s="27"/>
      <c r="N56" s="29"/>
      <c r="O56" s="85" t="s">
        <v>60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8"/>
    </row>
    <row r="57" spans="1:48" ht="9.85" customHeight="1" x14ac:dyDescent="0.25">
      <c r="A57" s="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7"/>
      <c r="M57" s="27"/>
      <c r="N57" s="30" t="s">
        <v>32</v>
      </c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27"/>
      <c r="AK57" s="30" t="s">
        <v>4</v>
      </c>
      <c r="AL57" s="27"/>
      <c r="AM57" s="34" t="str">
        <f>MID(БИК,1,1)</f>
        <v>0</v>
      </c>
      <c r="AN57" s="34" t="str">
        <f>MID(БИК,2,1)</f>
        <v>4</v>
      </c>
      <c r="AO57" s="34" t="str">
        <f>MID(БИК,3,1)</f>
        <v>6</v>
      </c>
      <c r="AP57" s="34" t="str">
        <f>MID(БИК,4,1)</f>
        <v>5</v>
      </c>
      <c r="AQ57" s="34" t="str">
        <f>MID(БИК,5,1)</f>
        <v>7</v>
      </c>
      <c r="AR57" s="34" t="str">
        <f>MID(БИК,6,1)</f>
        <v>7</v>
      </c>
      <c r="AS57" s="34">
        <v>6</v>
      </c>
      <c r="AT57" s="34">
        <v>7</v>
      </c>
      <c r="AU57" s="34">
        <v>4</v>
      </c>
      <c r="AV57" s="8"/>
    </row>
    <row r="58" spans="1:48" ht="9.85" customHeight="1" x14ac:dyDescent="0.25">
      <c r="A58" s="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7"/>
      <c r="M58" s="27"/>
      <c r="N58" s="27"/>
      <c r="O58" s="27"/>
      <c r="P58" s="27"/>
      <c r="Q58" s="27"/>
      <c r="R58" s="27"/>
      <c r="S58" s="30" t="s">
        <v>33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8"/>
    </row>
    <row r="59" spans="1:48" ht="13.1" customHeight="1" x14ac:dyDescent="0.25">
      <c r="A59" s="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7"/>
      <c r="M59" s="27"/>
      <c r="N59" s="30" t="s">
        <v>6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5"/>
      <c r="AB59" s="31" t="str">
        <f>MID(КС,1,1)</f>
        <v>3</v>
      </c>
      <c r="AC59" s="31" t="str">
        <f>MID(КС,2,1)</f>
        <v>0</v>
      </c>
      <c r="AD59" s="31" t="str">
        <f>MID(КС,3,1)</f>
        <v>1</v>
      </c>
      <c r="AE59" s="31" t="str">
        <f>MID(КС,4,1)</f>
        <v>0</v>
      </c>
      <c r="AF59" s="31" t="str">
        <f>MID(КС,5,1)</f>
        <v>1</v>
      </c>
      <c r="AG59" s="31" t="str">
        <f>MID(КС,6,1)</f>
        <v>8</v>
      </c>
      <c r="AH59" s="31" t="str">
        <f>MID(КС,7,1)</f>
        <v>1</v>
      </c>
      <c r="AI59" s="31" t="str">
        <f>MID(КС,8,1)</f>
        <v>0</v>
      </c>
      <c r="AJ59" s="31" t="str">
        <f>MID(КС,9,1)</f>
        <v>5</v>
      </c>
      <c r="AK59" s="31" t="str">
        <f>MID(КС,10,1)</f>
        <v>0</v>
      </c>
      <c r="AL59" s="31" t="str">
        <f>MID(КС,11,1)</f>
        <v>0</v>
      </c>
      <c r="AM59" s="31" t="str">
        <f>MID(КС,12,1)</f>
        <v>0</v>
      </c>
      <c r="AN59" s="31" t="str">
        <f>MID(КС,13,1)</f>
        <v>0</v>
      </c>
      <c r="AO59" s="31" t="str">
        <f>MID(КС,14,1)</f>
        <v>0</v>
      </c>
      <c r="AP59" s="31" t="str">
        <f>MID(КС,15,1)</f>
        <v>0</v>
      </c>
      <c r="AQ59" s="31" t="str">
        <f>MID(КС,16,1)</f>
        <v>0</v>
      </c>
      <c r="AR59" s="31" t="str">
        <f>MID(КС,17,1)</f>
        <v>0</v>
      </c>
      <c r="AS59" s="31" t="str">
        <f>MID(КС,18,1)</f>
        <v>6</v>
      </c>
      <c r="AT59" s="31" t="str">
        <f>MID(КС,19,1)</f>
        <v>7</v>
      </c>
      <c r="AU59" s="31" t="str">
        <f>MID(КС,20,1)</f>
        <v>4</v>
      </c>
      <c r="AV59" s="8"/>
    </row>
    <row r="60" spans="1:48" ht="22.25" customHeight="1" x14ac:dyDescent="0.25">
      <c r="A60" s="5"/>
      <c r="B60" s="77" t="s">
        <v>66</v>
      </c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27"/>
      <c r="N60" s="79" t="s">
        <v>72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27"/>
      <c r="AF60" s="26"/>
      <c r="AG60" s="36"/>
      <c r="AH60" s="36"/>
      <c r="AI60" s="36"/>
      <c r="AJ60" s="36"/>
      <c r="AK60" s="36" t="s">
        <v>68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8"/>
    </row>
    <row r="61" spans="1:48" ht="12.45" customHeight="1" x14ac:dyDescent="0.25">
      <c r="A61" s="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7"/>
      <c r="M61" s="27"/>
      <c r="N61" s="27"/>
      <c r="O61" s="27"/>
      <c r="P61" s="27"/>
      <c r="Q61" s="27"/>
      <c r="R61" s="30" t="s">
        <v>34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30" t="s">
        <v>35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8"/>
    </row>
    <row r="62" spans="1:48" ht="9.85" customHeight="1" x14ac:dyDescent="0.25">
      <c r="A62" s="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7"/>
      <c r="M62" s="27"/>
      <c r="N62" s="30" t="s">
        <v>36</v>
      </c>
      <c r="O62" s="27"/>
      <c r="P62" s="27"/>
      <c r="Q62" s="27"/>
      <c r="R62" s="27"/>
      <c r="S62" s="27"/>
      <c r="T62" s="27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"/>
    </row>
    <row r="63" spans="1:48" ht="9.85" customHeight="1" x14ac:dyDescent="0.25">
      <c r="A63" s="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7"/>
      <c r="M63" s="27"/>
      <c r="N63" s="37" t="s">
        <v>10</v>
      </c>
      <c r="O63" s="27"/>
      <c r="P63" s="27"/>
      <c r="Q63" s="27"/>
      <c r="R63" s="27"/>
      <c r="S63" s="27"/>
      <c r="T63" s="27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"/>
    </row>
    <row r="64" spans="1:48" ht="9.85" customHeight="1" x14ac:dyDescent="0.25">
      <c r="A64" s="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7"/>
      <c r="M64" s="9" t="s">
        <v>73</v>
      </c>
      <c r="N64" s="37"/>
      <c r="O64" s="27"/>
      <c r="P64" s="27"/>
      <c r="Q64" s="27"/>
      <c r="R64" s="27"/>
      <c r="S64" s="65"/>
      <c r="T64" s="66"/>
      <c r="U64" s="66"/>
      <c r="V64" s="66"/>
      <c r="W64" s="44"/>
      <c r="X64" s="44"/>
      <c r="Y64" s="75"/>
      <c r="Z64" s="83"/>
      <c r="AA64" s="38"/>
      <c r="AB64" s="38"/>
      <c r="AC64" s="64"/>
      <c r="AD64" s="62"/>
      <c r="AE64" s="62"/>
      <c r="AF64" s="62"/>
      <c r="AG64" s="62"/>
      <c r="AH64" s="62"/>
      <c r="AI64" s="62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62"/>
      <c r="AV64" s="8"/>
    </row>
    <row r="65" spans="1:48" ht="20.3" customHeight="1" x14ac:dyDescent="0.25">
      <c r="A65" s="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7"/>
      <c r="M65" s="74" t="s">
        <v>74</v>
      </c>
      <c r="N65" s="44"/>
      <c r="O65" s="44"/>
      <c r="P65" s="44"/>
      <c r="Q65" s="44"/>
      <c r="R65" s="44"/>
      <c r="S65" s="65"/>
      <c r="T65" s="67"/>
      <c r="U65" s="67"/>
      <c r="V65" s="67"/>
      <c r="W65" s="44"/>
      <c r="X65" s="44"/>
      <c r="Y65" s="75"/>
      <c r="Z65" s="75"/>
      <c r="AA65" s="38"/>
      <c r="AB65" s="38"/>
      <c r="AC65" s="27"/>
      <c r="AD65" s="42"/>
      <c r="AE65" s="27"/>
      <c r="AF65" s="9" t="s">
        <v>69</v>
      </c>
      <c r="AG65" s="27"/>
      <c r="AH65" s="27"/>
      <c r="AI65" s="27"/>
      <c r="AJ65" s="27"/>
      <c r="AK65" s="63"/>
      <c r="AL65" s="63"/>
      <c r="AM65" s="63"/>
      <c r="AN65" s="63"/>
      <c r="AO65" s="44"/>
      <c r="AP65" s="44"/>
      <c r="AQ65" s="76"/>
      <c r="AR65" s="76"/>
      <c r="AS65" s="38"/>
      <c r="AT65" s="38"/>
      <c r="AU65" s="27"/>
      <c r="AV65" s="8"/>
    </row>
    <row r="66" spans="1:48" ht="9.85" customHeight="1" x14ac:dyDescent="0.25">
      <c r="A66" s="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7"/>
      <c r="M66" s="9" t="s">
        <v>76</v>
      </c>
      <c r="N66" s="30"/>
      <c r="O66" s="27"/>
      <c r="P66" s="27"/>
      <c r="Q66" s="27"/>
      <c r="R66" s="27"/>
      <c r="S66" s="68"/>
      <c r="T66" s="69"/>
      <c r="U66" s="69"/>
      <c r="V66" s="69"/>
      <c r="W66" s="44"/>
      <c r="X66" s="70"/>
      <c r="Y66" s="68"/>
      <c r="Z66" s="68"/>
      <c r="AA66" s="38"/>
      <c r="AB66" s="38"/>
      <c r="AC66" s="27"/>
      <c r="AD66" s="30"/>
      <c r="AE66" s="27"/>
      <c r="AF66" s="27"/>
      <c r="AG66" s="27"/>
      <c r="AH66" s="27"/>
      <c r="AI66" s="27"/>
      <c r="AJ66" s="27"/>
      <c r="AK66" s="47"/>
      <c r="AL66" s="47"/>
      <c r="AM66" s="47"/>
      <c r="AN66" s="47"/>
      <c r="AO66" s="44"/>
      <c r="AP66" s="45"/>
      <c r="AQ66" s="47"/>
      <c r="AR66" s="47"/>
      <c r="AS66" s="38"/>
      <c r="AT66" s="38"/>
      <c r="AU66" s="27"/>
      <c r="AV66" s="8"/>
    </row>
    <row r="67" spans="1:48" ht="15.75" customHeight="1" x14ac:dyDescent="0.25">
      <c r="A67" s="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7"/>
      <c r="M67" s="9" t="s">
        <v>75</v>
      </c>
      <c r="N67" s="42"/>
      <c r="O67" s="9"/>
      <c r="P67" s="71"/>
      <c r="Q67" s="72"/>
      <c r="R67" s="72"/>
      <c r="S67" s="72"/>
      <c r="T67" s="44"/>
      <c r="U67" s="68"/>
      <c r="V67" s="71"/>
      <c r="W67" s="71"/>
      <c r="X67" s="61"/>
      <c r="Y67" s="61"/>
      <c r="Z67" s="27"/>
      <c r="AA67" s="27"/>
      <c r="AB67" s="27"/>
      <c r="AC67" s="27"/>
      <c r="AD67" s="27"/>
      <c r="AE67" s="27"/>
      <c r="AF67" s="27"/>
      <c r="AG67" s="39" t="s">
        <v>37</v>
      </c>
      <c r="AH67" s="40"/>
      <c r="AI67" s="40"/>
      <c r="AJ67" s="30" t="s">
        <v>38</v>
      </c>
      <c r="AK67" s="40"/>
      <c r="AL67" s="40"/>
      <c r="AM67" s="40"/>
      <c r="AN67" s="40"/>
      <c r="AO67" s="40"/>
      <c r="AP67" s="40"/>
      <c r="AQ67" s="40"/>
      <c r="AR67" s="73" t="s">
        <v>71</v>
      </c>
      <c r="AS67" s="39"/>
      <c r="AT67" s="41"/>
      <c r="AU67" s="30"/>
      <c r="AV67" s="8"/>
    </row>
    <row r="68" spans="1:48" ht="15.75" customHeight="1" x14ac:dyDescent="0.25">
      <c r="A68" s="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7"/>
      <c r="M68" s="27"/>
      <c r="N68" s="60" t="s">
        <v>70</v>
      </c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14"/>
    </row>
    <row r="69" spans="1:48" ht="9.85" hidden="1" customHeight="1" x14ac:dyDescent="0.25">
      <c r="A69" s="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7"/>
      <c r="M69" s="27"/>
      <c r="N69" s="30" t="s">
        <v>39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8" ht="9.85" customHeight="1" x14ac:dyDescent="0.25">
      <c r="A70" s="5"/>
      <c r="B70" s="27"/>
      <c r="C70" s="27"/>
      <c r="D70" s="24" t="s">
        <v>40</v>
      </c>
      <c r="E70" s="24"/>
      <c r="F70" s="24"/>
      <c r="G70" s="24"/>
      <c r="H70" s="24"/>
      <c r="I70" s="24"/>
      <c r="J70" s="27"/>
      <c r="K70" s="27"/>
      <c r="L70" s="7"/>
      <c r="M70" s="27"/>
      <c r="N70" s="30" t="s">
        <v>41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8" ht="9.85" customHeight="1" x14ac:dyDescent="0.25">
      <c r="A71" s="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42" t="s">
        <v>42</v>
      </c>
      <c r="AD71" s="27"/>
      <c r="AE71" s="27"/>
      <c r="AF71" s="27"/>
      <c r="AG71" s="27"/>
      <c r="AH71" s="27"/>
      <c r="AI71" s="27"/>
      <c r="AJ71" s="27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1:48" ht="9.85" customHeight="1" x14ac:dyDescent="0.25">
      <c r="A72" s="1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</sheetData>
  <mergeCells count="27">
    <mergeCell ref="B12:L12"/>
    <mergeCell ref="Y16:Z16"/>
    <mergeCell ref="B36:L36"/>
    <mergeCell ref="U38:AU38"/>
    <mergeCell ref="U39:AU39"/>
    <mergeCell ref="Y17:Z17"/>
    <mergeCell ref="AQ17:AR17"/>
    <mergeCell ref="N28:AU28"/>
    <mergeCell ref="O32:AI33"/>
    <mergeCell ref="N36:AD36"/>
    <mergeCell ref="N4:AU4"/>
    <mergeCell ref="U15:AU15"/>
    <mergeCell ref="N12:AD12"/>
    <mergeCell ref="U14:AU14"/>
    <mergeCell ref="O8:AI9"/>
    <mergeCell ref="Y40:Z40"/>
    <mergeCell ref="Y41:Z41"/>
    <mergeCell ref="AQ41:AR41"/>
    <mergeCell ref="N52:AU52"/>
    <mergeCell ref="O56:AI57"/>
    <mergeCell ref="Y65:Z65"/>
    <mergeCell ref="AQ65:AR65"/>
    <mergeCell ref="B60:L60"/>
    <mergeCell ref="N60:AD60"/>
    <mergeCell ref="U62:AU62"/>
    <mergeCell ref="U63:AU63"/>
    <mergeCell ref="Y64:Z64"/>
  </mergeCells>
  <phoneticPr fontId="0" type="noConversion"/>
  <pageMargins left="0.39370078740157483" right="0.19685039370078741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20"/>
  <sheetViews>
    <sheetView workbookViewId="0">
      <selection activeCell="E6" sqref="E6"/>
    </sheetView>
  </sheetViews>
  <sheetFormatPr defaultRowHeight="12.45" x14ac:dyDescent="0.2"/>
  <cols>
    <col min="1" max="1" width="26.75" customWidth="1"/>
    <col min="2" max="2" width="38.75" customWidth="1"/>
  </cols>
  <sheetData>
    <row r="1" spans="1:2" x14ac:dyDescent="0.2">
      <c r="A1" s="25" t="s">
        <v>43</v>
      </c>
      <c r="B1" s="57" t="s">
        <v>58</v>
      </c>
    </row>
    <row r="2" spans="1:2" x14ac:dyDescent="0.2">
      <c r="A2" s="25" t="s">
        <v>44</v>
      </c>
      <c r="B2" s="25"/>
    </row>
    <row r="3" spans="1:2" x14ac:dyDescent="0.2">
      <c r="A3" s="25" t="s">
        <v>4</v>
      </c>
      <c r="B3" s="57" t="s">
        <v>59</v>
      </c>
    </row>
    <row r="4" spans="1:2" x14ac:dyDescent="0.2">
      <c r="A4" s="25" t="s">
        <v>45</v>
      </c>
      <c r="B4" s="57" t="s">
        <v>61</v>
      </c>
    </row>
    <row r="5" spans="1:2" x14ac:dyDescent="0.2">
      <c r="A5" s="25" t="s">
        <v>46</v>
      </c>
      <c r="B5" s="57" t="s">
        <v>62</v>
      </c>
    </row>
    <row r="6" spans="1:2" x14ac:dyDescent="0.2">
      <c r="A6" s="25" t="s">
        <v>47</v>
      </c>
      <c r="B6" s="25"/>
    </row>
    <row r="7" spans="1:2" x14ac:dyDescent="0.2">
      <c r="A7" s="25" t="s">
        <v>48</v>
      </c>
      <c r="B7" s="25"/>
    </row>
    <row r="8" spans="1:2" x14ac:dyDescent="0.2">
      <c r="A8" s="51" t="s">
        <v>49</v>
      </c>
      <c r="B8" s="54">
        <v>0</v>
      </c>
    </row>
    <row r="9" spans="1:2" x14ac:dyDescent="0.2">
      <c r="A9" s="51" t="s">
        <v>50</v>
      </c>
      <c r="B9" s="53" t="s">
        <v>57</v>
      </c>
    </row>
    <row r="10" spans="1:2" x14ac:dyDescent="0.2">
      <c r="A10" s="51" t="s">
        <v>51</v>
      </c>
      <c r="B10" s="51" t="s">
        <v>63</v>
      </c>
    </row>
    <row r="11" spans="1:2" x14ac:dyDescent="0.2">
      <c r="A11" s="51" t="s">
        <v>52</v>
      </c>
      <c r="B11" s="58" t="s">
        <v>64</v>
      </c>
    </row>
    <row r="12" spans="1:2" x14ac:dyDescent="0.2">
      <c r="A12" s="51" t="s">
        <v>53</v>
      </c>
      <c r="B12" s="58" t="s">
        <v>64</v>
      </c>
    </row>
    <row r="13" spans="1:2" x14ac:dyDescent="0.2">
      <c r="A13" s="51" t="s">
        <v>54</v>
      </c>
      <c r="B13" s="52"/>
    </row>
    <row r="14" spans="1:2" x14ac:dyDescent="0.2">
      <c r="A14" s="49"/>
      <c r="B14" s="49"/>
    </row>
    <row r="15" spans="1:2" x14ac:dyDescent="0.2">
      <c r="A15" s="55" t="s">
        <v>55</v>
      </c>
      <c r="B15" s="56">
        <v>8</v>
      </c>
    </row>
    <row r="16" spans="1:2" x14ac:dyDescent="0.2">
      <c r="A16" s="55" t="s">
        <v>56</v>
      </c>
      <c r="B16" s="56">
        <v>270</v>
      </c>
    </row>
    <row r="17" spans="1:2" x14ac:dyDescent="0.2">
      <c r="A17" s="49"/>
      <c r="B17" s="49"/>
    </row>
    <row r="18" spans="1:2" x14ac:dyDescent="0.2">
      <c r="A18" s="49"/>
      <c r="B18" s="49"/>
    </row>
    <row r="19" spans="1:2" x14ac:dyDescent="0.2">
      <c r="A19" s="49"/>
      <c r="B19" s="49"/>
    </row>
    <row r="20" spans="1:2" x14ac:dyDescent="0.2">
      <c r="A20" s="50" t="s">
        <v>65</v>
      </c>
      <c r="B20" s="49"/>
    </row>
  </sheetData>
  <phoneticPr fontId="0" type="noConversion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Data</vt:lpstr>
      <vt:lpstr>PD-4</vt:lpstr>
      <vt:lpstr>Настройка</vt:lpstr>
      <vt:lpstr>QRLEFT</vt:lpstr>
      <vt:lpstr>QRTOP</vt:lpstr>
      <vt:lpstr>АДР_ПЛАТ</vt:lpstr>
      <vt:lpstr>АДР_ПЛАТ2</vt:lpstr>
      <vt:lpstr>БАНК</vt:lpstr>
      <vt:lpstr>БАНК2</vt:lpstr>
      <vt:lpstr>БИК</vt:lpstr>
      <vt:lpstr>Data!Извлечь</vt:lpstr>
      <vt:lpstr>'PD-4'!Извлечь</vt:lpstr>
      <vt:lpstr>ИНН</vt:lpstr>
      <vt:lpstr>ИННПЛАТ</vt:lpstr>
      <vt:lpstr>КПП</vt:lpstr>
      <vt:lpstr>КС</vt:lpstr>
      <vt:lpstr>НАЗНАЧЕНИЕ</vt:lpstr>
      <vt:lpstr>НАЗНАЧЕНИЕ_ПЛ_QR</vt:lpstr>
      <vt:lpstr>НАЗНАЧЕНИЕ2</vt:lpstr>
      <vt:lpstr>ОКТМО_QR</vt:lpstr>
      <vt:lpstr>ПЛАТЕЛЬЩИК</vt:lpstr>
      <vt:lpstr>ПЛАТЕЛЬЩИК_QR</vt:lpstr>
      <vt:lpstr>ПЛАТЕЛЬЩИК2</vt:lpstr>
      <vt:lpstr>ПОЛУЧАТЕЛЬ</vt:lpstr>
      <vt:lpstr>ПОЛУЧАТЕЛЬ_QR</vt:lpstr>
      <vt:lpstr>ПОЛУЧАТЕЛЬ2</vt:lpstr>
      <vt:lpstr>РС</vt:lpstr>
      <vt:lpstr>СООБЩОШИБКА</vt:lpstr>
      <vt:lpstr>СУМ_КОП</vt:lpstr>
      <vt:lpstr>СУМ_КОП2</vt:lpstr>
      <vt:lpstr>СУМ_РУБ</vt:lpstr>
      <vt:lpstr>СУМ_РУБ2</vt:lpstr>
      <vt:lpstr>СУММА</vt:lpstr>
      <vt:lpstr>СУММА_QR</vt:lpstr>
      <vt:lpstr>СУММА_ПРОП</vt:lpstr>
    </vt:vector>
  </TitlesOfParts>
  <Company>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СТ-21</dc:creator>
  <cp:lastModifiedBy>Надежда</cp:lastModifiedBy>
  <cp:lastPrinted>2021-10-08T02:24:15Z</cp:lastPrinted>
  <dcterms:created xsi:type="dcterms:W3CDTF">2006-11-10T05:37:59Z</dcterms:created>
  <dcterms:modified xsi:type="dcterms:W3CDTF">2022-04-19T06:05:28Z</dcterms:modified>
</cp:coreProperties>
</file>